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Finance Director\OneDrive\Desktop\"/>
    </mc:Choice>
  </mc:AlternateContent>
  <xr:revisionPtr revIDLastSave="0" documentId="13_ncr:1_{B33838FD-310B-4BAF-8582-C93B024F5558}" xr6:coauthVersionLast="47" xr6:coauthVersionMax="47" xr10:uidLastSave="{00000000-0000-0000-0000-000000000000}"/>
  <bookViews>
    <workbookView xWindow="-120" yWindow="-120" windowWidth="29040" windowHeight="15840" tabRatio="685" activeTab="2"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state="hidden" r:id="rId6"/>
    <sheet name="5 - Optional Reporting" sheetId="8" r:id="rId7"/>
    <sheet name="6 - Instructions and Glossary" sheetId="9" r:id="rId8"/>
  </sheets>
  <definedNames>
    <definedName name="_xlnm.Print_Area" localSheetId="2">'2 - Individual Debt Obligations'!$A$1:$S$16</definedName>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 i="3" l="1"/>
  <c r="J10" i="3"/>
  <c r="B9" i="1"/>
  <c r="B22" i="4"/>
  <c r="H10" i="3" l="1"/>
  <c r="B17" i="4"/>
  <c r="B24" i="4" s="1"/>
  <c r="B16" i="4"/>
  <c r="B23" i="4" s="1"/>
  <c r="B12" i="4"/>
  <c r="B11" i="4"/>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B4" i="3"/>
  <c r="B3" i="3"/>
  <c r="C3" i="2" l="1"/>
  <c r="C4" i="2" s="1"/>
  <c r="C5" i="2" s="1"/>
  <c r="C6" i="2" s="1"/>
</calcChain>
</file>

<file path=xl/sharedStrings.xml><?xml version="1.0" encoding="utf-8"?>
<sst xmlns="http://schemas.openxmlformats.org/spreadsheetml/2006/main" count="430" uniqueCount="316">
  <si>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</si>
  <si>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</si>
  <si>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</si>
  <si>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</si>
  <si>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</si>
  <si>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</si>
  <si>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</si>
  <si>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</si>
  <si>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</si>
  <si>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</si>
  <si>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</si>
  <si>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</si>
  <si>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</si>
  <si>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</si>
  <si>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</si>
  <si>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</si>
  <si>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</si>
  <si>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</si>
  <si>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</si>
  <si>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</si>
  <si>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</si>
  <si>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</si>
  <si>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</si>
  <si>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</si>
  <si>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</si>
  <si>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</si>
  <si>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</si>
  <si>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</si>
  <si>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</si>
  <si>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</si>
  <si>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</si>
  <si>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</si>
  <si>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</si>
  <si>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</si>
  <si>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</si>
  <si>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</si>
  <si>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</si>
  <si>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</si>
  <si>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</si>
  <si>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</si>
  <si>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</si>
  <si>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</si>
  <si>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</si>
  <si>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</si>
  <si>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</si>
  <si>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</si>
  <si>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</si>
  <si>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</si>
  <si>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</si>
  <si>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</si>
  <si>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</si>
  <si>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</si>
  <si>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</si>
  <si>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</si>
  <si>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</si>
  <si>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</si>
  <si>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</si>
  <si>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</si>
  <si>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</si>
  <si>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</si>
  <si>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</si>
  <si>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</si>
  <si>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</si>
  <si>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</si>
  <si>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</si>
  <si>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</si>
  <si>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</si>
  <si>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</si>
  <si>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</si>
  <si>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</si>
  <si>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</si>
  <si>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</si>
  <si>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</si>
  <si>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</si>
  <si>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</si>
  <si>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</si>
  <si>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</si>
  <si>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</si>
  <si>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</si>
  <si>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</si>
  <si>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</si>
  <si>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</si>
  <si>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</si>
  <si>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</si>
  <si>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</si>
  <si>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</si>
  <si>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</si>
  <si>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</si>
  <si>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</si>
  <si>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</si>
  <si>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</si>
  <si>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</si>
  <si>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</si>
  <si>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</si>
  <si>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</si>
  <si>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</si>
  <si>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</si>
  <si>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</si>
  <si>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</si>
  <si>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</si>
  <si>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</si>
  <si>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</si>
  <si>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</si>
  <si>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</si>
  <si>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</si>
  <si>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</si>
  <si>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</si>
  <si>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</si>
  <si>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</si>
  <si>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</si>
  <si>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</si>
  <si>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</si>
  <si>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</si>
  <si>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</si>
  <si>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</si>
  <si>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</si>
  <si>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</si>
  <si>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</si>
  <si>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</si>
  <si>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</si>
  <si>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</si>
  <si>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</si>
  <si>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</si>
  <si>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</si>
  <si>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</si>
  <si>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</si>
  <si>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</si>
  <si>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</si>
  <si>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</si>
  <si>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</si>
  <si>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</si>
  <si>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</si>
  <si>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</si>
  <si>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</si>
  <si>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</si>
  <si>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</si>
  <si>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</si>
  <si>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</si>
  <si>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</si>
  <si>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</si>
  <si>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</si>
  <si>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</si>
  <si>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</si>
  <si>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</si>
  <si>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</si>
  <si>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</si>
  <si>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</si>
  <si>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</si>
  <si>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</si>
  <si>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</si>
  <si>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</si>
  <si>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</si>
  <si>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</si>
  <si>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</si>
  <si>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</si>
  <si>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</si>
  <si>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</si>
  <si>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</si>
  <si>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</si>
  <si>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</si>
  <si>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</si>
  <si>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</si>
  <si>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</si>
  <si>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</si>
  <si>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</si>
  <si>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</si>
  <si>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</si>
  <si>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</si>
  <si>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</si>
  <si>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</si>
  <si>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</si>
  <si>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</si>
  <si>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</si>
  <si>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</si>
  <si>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</si>
  <si>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</si>
  <si>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</si>
  <si>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</si>
  <si>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</si>
  <si>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</si>
  <si>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</si>
  <si>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</si>
  <si>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</si>
  <si>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</si>
  <si>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</si>
  <si>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</si>
  <si>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</si>
  <si>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</si>
  <si>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</si>
  <si>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</si>
  <si>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</si>
  <si>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</si>
  <si>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</si>
  <si>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</si>
  <si>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</si>
  <si>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</si>
  <si>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</si>
  <si>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</si>
  <si>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</si>
  <si>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</si>
  <si>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</si>
  <si>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</si>
  <si>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</si>
  <si>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</si>
  <si>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</si>
  <si>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</si>
  <si>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</si>
  <si>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</si>
  <si>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</si>
  <si>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</si>
  <si>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</si>
  <si>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</si>
  <si>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</si>
  <si>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</si>
  <si>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</si>
  <si>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</si>
  <si>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</si>
  <si>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</si>
  <si>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</si>
  <si>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</si>
  <si>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</si>
  <si>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</si>
  <si>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</si>
  <si>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</si>
  <si>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</si>
  <si>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</si>
  <si>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</si>
  <si>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</si>
  <si>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</si>
  <si>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</si>
  <si>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</si>
  <si>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</si>
  <si>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</si>
  <si>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</si>
  <si>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</si>
  <si>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</si>
  <si>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</si>
  <si>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</si>
  <si>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</si>
  <si>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</si>
  <si>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</si>
  <si>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</si>
  <si>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</si>
  <si>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</si>
  <si>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</si>
  <si>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</si>
  <si>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</si>
  <si>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</si>
  <si>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</si>
  <si>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</si>
  <si>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</si>
  <si>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</si>
  <si>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</si>
  <si>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</si>
  <si>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</si>
  <si>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</si>
  <si>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</si>
  <si>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</si>
  <si>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</si>
  <si>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</si>
  <si>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</si>
  <si>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</si>
  <si>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</si>
  <si>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</si>
  <si>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</si>
  <si>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</si>
  <si>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</si>
  <si>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</si>
  <si>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</si>
  <si>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</si>
  <si>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</si>
  <si>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</si>
  <si>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</si>
  <si>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</si>
  <si>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</si>
  <si>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</si>
  <si>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</si>
  <si>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</si>
  <si>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</si>
  <si>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</si>
  <si>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</si>
  <si>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</si>
  <si>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</si>
  <si>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</si>
  <si>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</si>
  <si>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</si>
  <si>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</si>
  <si>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</si>
  <si>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</si>
  <si>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</si>
  <si>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</si>
  <si>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</si>
  <si>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</si>
  <si>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</si>
  <si>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</si>
  <si>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</si>
  <si>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</si>
  <si>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</si>
  <si>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</si>
  <si>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BEEVILLE WATER SUPPLY DISTRICT</t>
  </si>
  <si>
    <t>https://www.beevilletx.org/BeevilleWaterSupplyDistrict(BWSD)</t>
  </si>
  <si>
    <t>361-358-4641</t>
  </si>
  <si>
    <t>city_secretary@beevilletx.org</t>
  </si>
  <si>
    <t>KRISTINE HORTON</t>
  </si>
  <si>
    <t>FINANCE DIRECTOR</t>
  </si>
  <si>
    <t>361-358-4641 EXT. 250</t>
  </si>
  <si>
    <t>KRISTINE.HORTON@BEEVILLETX.ORG</t>
  </si>
  <si>
    <t>1881 FM 534</t>
  </si>
  <si>
    <t>MATHIS</t>
  </si>
  <si>
    <t>SAN PATRICIO</t>
  </si>
  <si>
    <t>400 N WASHINGTON ST</t>
  </si>
  <si>
    <t>BEE</t>
  </si>
  <si>
    <t>BEEVILLE</t>
  </si>
  <si>
    <t>UNLIMITED TAX BONDS, SERIES 2021</t>
  </si>
  <si>
    <t>Wastewater Treatment Plant Renovations</t>
  </si>
  <si>
    <t>https://demographics.texas.gov/Resources/TDC/Estimates/2023/2023_txpopest_place.pdf?v=20240926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</si>
</sst>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9">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6" fillId="0" borderId="1" xfId="1" applyBorder="1" applyAlignment="1" applyProtection="1">
      <alignment horizontal="left"/>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KRISTINE.HORTON@BEEVILLETX.ORG" TargetMode="External"/><Relationship Id="rId2" Type="http://schemas.openxmlformats.org/officeDocument/2006/relationships/hyperlink" Target="mailto:city_secretary@beevilletx.org" TargetMode="External"/><Relationship Id="rId1" Type="http://schemas.openxmlformats.org/officeDocument/2006/relationships/hyperlink" Target="https://www.beevilletx.org/BeevilleWaterSupplyDistrict(BWSD)"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5" Type="http://schemas.openxmlformats.org/officeDocument/2006/relationships/printerSettings" Target="../printerSettings/printerSettings7.bin"/><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view="pageBreakPreview" zoomScale="60" zoomScaleNormal="85" workbookViewId="0">
      <selection activeCell="B25" sqref="B25"/>
    </sheetView>
  </sheetViews>
  <sheetFormatPr defaultColWidth="0" defaultRowHeight="24.95" customHeight="1" zeroHeight="1" x14ac:dyDescent="0.2"/>
  <cols>
    <col min="1" max="1" width="55.7109375" style="59" customWidth="1"/>
    <col min="2" max="16384" width="9.140625" style="58" hidden="1"/>
  </cols>
  <sheetData>
    <row r="1" spans="1:1" ht="15.75" x14ac:dyDescent="0.2">
      <c r="A1" s="60" t="s">
        <v>236</v>
      </c>
    </row>
    <row r="2" spans="1:1" ht="24.95" customHeight="1" x14ac:dyDescent="0.2">
      <c r="A2" s="63" t="s">
        <v>281</v>
      </c>
    </row>
    <row r="3" spans="1:1" ht="24.95" customHeight="1" x14ac:dyDescent="0.25">
      <c r="A3" s="61" t="s">
        <v>282</v>
      </c>
    </row>
    <row r="4" spans="1:1" ht="24.95" customHeight="1" x14ac:dyDescent="0.25">
      <c r="A4" s="61" t="s">
        <v>283</v>
      </c>
    </row>
    <row r="5" spans="1:1" ht="24.95" customHeight="1" x14ac:dyDescent="0.25">
      <c r="A5" s="61" t="s">
        <v>284</v>
      </c>
    </row>
    <row r="6" spans="1:1" ht="24.95" customHeight="1" x14ac:dyDescent="0.25">
      <c r="A6" s="61" t="s">
        <v>285</v>
      </c>
    </row>
    <row r="7" spans="1:1" ht="24.95" customHeight="1" x14ac:dyDescent="0.25">
      <c r="A7" s="61" t="s">
        <v>286</v>
      </c>
    </row>
    <row r="8" spans="1:1" ht="24.95" customHeight="1" x14ac:dyDescent="0.25">
      <c r="A8" s="61" t="s">
        <v>287</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election activeCell="B10" sqref="B10"/>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278</v>
      </c>
      <c r="B2" s="21"/>
    </row>
    <row r="3" spans="1:2" x14ac:dyDescent="0.25">
      <c r="A3" s="33" t="s">
        <v>0</v>
      </c>
      <c r="B3" s="11"/>
    </row>
    <row r="4" spans="1:2" x14ac:dyDescent="0.25">
      <c r="A4" s="64" t="s">
        <v>237</v>
      </c>
      <c r="B4" s="69" t="s">
        <v>299</v>
      </c>
    </row>
    <row r="5" spans="1:2" x14ac:dyDescent="0.25">
      <c r="A5" s="64" t="s">
        <v>238</v>
      </c>
      <c r="B5" s="69" t="s">
        <v>19</v>
      </c>
    </row>
    <row r="6" spans="1:2" x14ac:dyDescent="0.25">
      <c r="A6" s="12" t="s">
        <v>22</v>
      </c>
      <c r="B6" s="70"/>
    </row>
    <row r="7" spans="1:2" x14ac:dyDescent="0.25">
      <c r="A7" s="12" t="s">
        <v>239</v>
      </c>
      <c r="B7" s="69">
        <v>2024</v>
      </c>
    </row>
    <row r="8" spans="1:2" x14ac:dyDescent="0.25">
      <c r="A8" s="12" t="s">
        <v>298</v>
      </c>
      <c r="B8" s="71">
        <v>45200</v>
      </c>
    </row>
    <row r="9" spans="1:2" x14ac:dyDescent="0.25">
      <c r="A9" s="12" t="s">
        <v>14</v>
      </c>
      <c r="B9" s="65">
        <f>IF(ISBLANK(B8),"",DATE(YEAR(B8)+1,MONTH(B8),DAY(B8)-1))</f>
        <v>45565</v>
      </c>
    </row>
    <row r="10" spans="1:2" x14ac:dyDescent="0.25">
      <c r="A10" s="12" t="s">
        <v>21</v>
      </c>
      <c r="B10" s="87" t="s">
        <v>300</v>
      </c>
    </row>
    <row r="11" spans="1:2" x14ac:dyDescent="0.25">
      <c r="A11" s="12" t="s">
        <v>240</v>
      </c>
      <c r="B11" s="72" t="s">
        <v>301</v>
      </c>
    </row>
    <row r="12" spans="1:2" x14ac:dyDescent="0.25">
      <c r="A12" s="12" t="s">
        <v>214</v>
      </c>
      <c r="B12" s="88" t="s">
        <v>302</v>
      </c>
    </row>
    <row r="13" spans="1:2" x14ac:dyDescent="0.25">
      <c r="A13" s="64" t="s">
        <v>241</v>
      </c>
      <c r="B13" s="69" t="s">
        <v>12</v>
      </c>
    </row>
    <row r="14" spans="1:2" x14ac:dyDescent="0.25">
      <c r="A14" s="34"/>
      <c r="B14" s="19"/>
    </row>
    <row r="15" spans="1:2" x14ac:dyDescent="0.25">
      <c r="A15" s="33" t="s">
        <v>3</v>
      </c>
      <c r="B15" s="16"/>
    </row>
    <row r="16" spans="1:2" x14ac:dyDescent="0.25">
      <c r="A16" s="15" t="s">
        <v>242</v>
      </c>
      <c r="B16" s="69" t="s">
        <v>303</v>
      </c>
    </row>
    <row r="17" spans="1:2" x14ac:dyDescent="0.25">
      <c r="A17" s="15" t="s">
        <v>243</v>
      </c>
      <c r="B17" s="69" t="s">
        <v>304</v>
      </c>
    </row>
    <row r="18" spans="1:2" x14ac:dyDescent="0.25">
      <c r="A18" s="15" t="s">
        <v>244</v>
      </c>
      <c r="B18" s="72" t="s">
        <v>305</v>
      </c>
    </row>
    <row r="19" spans="1:2" x14ac:dyDescent="0.25">
      <c r="A19" s="15" t="s">
        <v>4</v>
      </c>
      <c r="B19" s="88" t="s">
        <v>306</v>
      </c>
    </row>
    <row r="20" spans="1:2" x14ac:dyDescent="0.25">
      <c r="A20" s="15" t="s">
        <v>245</v>
      </c>
      <c r="B20" s="69" t="s">
        <v>307</v>
      </c>
    </row>
    <row r="21" spans="1:2" x14ac:dyDescent="0.25">
      <c r="A21" s="15" t="s">
        <v>5</v>
      </c>
      <c r="B21" s="69"/>
    </row>
    <row r="22" spans="1:2" x14ac:dyDescent="0.25">
      <c r="A22" s="15" t="s">
        <v>246</v>
      </c>
      <c r="B22" s="69" t="s">
        <v>308</v>
      </c>
    </row>
    <row r="23" spans="1:2" x14ac:dyDescent="0.25">
      <c r="A23" s="15" t="s">
        <v>247</v>
      </c>
      <c r="B23" s="73">
        <v>78368</v>
      </c>
    </row>
    <row r="24" spans="1:2" x14ac:dyDescent="0.25">
      <c r="A24" s="15" t="s">
        <v>248</v>
      </c>
      <c r="B24" s="69" t="s">
        <v>309</v>
      </c>
    </row>
    <row r="25" spans="1:2" x14ac:dyDescent="0.25">
      <c r="A25" s="15" t="s">
        <v>279</v>
      </c>
      <c r="B25" s="69" t="s">
        <v>13</v>
      </c>
    </row>
    <row r="26" spans="1:2" x14ac:dyDescent="0.25">
      <c r="A26" s="15" t="s">
        <v>6</v>
      </c>
      <c r="B26" s="69" t="s">
        <v>310</v>
      </c>
    </row>
    <row r="27" spans="1:2" x14ac:dyDescent="0.25">
      <c r="A27" s="15" t="s">
        <v>7</v>
      </c>
      <c r="B27" s="69"/>
    </row>
    <row r="28" spans="1:2" x14ac:dyDescent="0.25">
      <c r="A28" s="15" t="s">
        <v>8</v>
      </c>
      <c r="B28" s="69" t="s">
        <v>312</v>
      </c>
    </row>
    <row r="29" spans="1:2" x14ac:dyDescent="0.25">
      <c r="A29" s="15" t="s">
        <v>9</v>
      </c>
      <c r="B29" s="69">
        <v>78102</v>
      </c>
    </row>
    <row r="30" spans="1:2" x14ac:dyDescent="0.25">
      <c r="A30" s="15" t="s">
        <v>10</v>
      </c>
      <c r="B30" s="69" t="s">
        <v>311</v>
      </c>
    </row>
    <row r="31" spans="1:2" x14ac:dyDescent="0.25">
      <c r="A31" s="17" t="s">
        <v>90</v>
      </c>
      <c r="B31" s="18"/>
    </row>
  </sheetData>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conditionalFormatting sqref="B26:B30">
    <cfRule type="expression" dxfId="4" priority="5">
      <formula>$B$25="Yes"</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0" r:id="rId1" xr:uid="{F058BC23-5570-41B7-BBF1-C304D10B75EF}"/>
    <hyperlink ref="B12" r:id="rId2" xr:uid="{2D542469-CE63-4805-9D87-95B4AFE6D2FD}"/>
    <hyperlink ref="B19" r:id="rId3" xr:uid="{40D4A78E-8C74-4DD0-A6D8-48D36320921D}"/>
  </hyperlinks>
  <pageMargins left="0.7" right="0.7" top="0.75" bottom="0.75" header="0.3" footer="0.3"/>
  <pageSetup scale="77" orientation="portrait" r:id="rId4"/>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Hide!$C$1:$C$15</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tabSelected="1" topLeftCell="D1" zoomScale="85" zoomScaleNormal="85" workbookViewId="0">
      <selection activeCell="P10" sqref="P10"/>
    </sheetView>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BEEVILLE WATER SUPPLY DISTRICT</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2024</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ht="31.5" x14ac:dyDescent="0.25">
      <c r="A10" s="74" t="s">
        <v>313</v>
      </c>
      <c r="B10" s="75"/>
      <c r="C10" s="76">
        <v>7000000</v>
      </c>
      <c r="D10" s="76">
        <v>6000000</v>
      </c>
      <c r="E10" s="77">
        <v>6840325</v>
      </c>
      <c r="F10" s="78">
        <v>51380</v>
      </c>
      <c r="G10" s="75" t="s">
        <v>12</v>
      </c>
      <c r="H10" s="77">
        <f>7000000+109850.72</f>
        <v>7109850.7199999997</v>
      </c>
      <c r="I10" s="77">
        <f>472000+304004.95+317000+5596813.29+92950+178350+124686</f>
        <v>7085804.2400000002</v>
      </c>
      <c r="J10" s="77">
        <f>H10-I10</f>
        <v>24046.479999999516</v>
      </c>
      <c r="K10" s="75" t="s">
        <v>314</v>
      </c>
      <c r="L10" s="75" t="s">
        <v>12</v>
      </c>
      <c r="M10" s="74" t="s">
        <v>77</v>
      </c>
      <c r="N10" s="74" t="s">
        <v>50</v>
      </c>
      <c r="O10" s="75" t="s">
        <v>77</v>
      </c>
      <c r="P10" s="75" t="s">
        <v>77</v>
      </c>
      <c r="Q10" s="75"/>
      <c r="R10" s="74"/>
      <c r="S10" s="74"/>
    </row>
    <row r="11" spans="1:19" s="3" customFormat="1" x14ac:dyDescent="0.25">
      <c r="A11" s="74"/>
      <c r="B11" s="74"/>
      <c r="C11" s="76">
        <v>0</v>
      </c>
      <c r="D11" s="76">
        <v>0</v>
      </c>
      <c r="E11" s="77">
        <v>0</v>
      </c>
      <c r="F11" s="78"/>
      <c r="G11" s="75"/>
      <c r="H11" s="77">
        <v>0</v>
      </c>
      <c r="I11" s="77">
        <v>0</v>
      </c>
      <c r="J11" s="77">
        <f t="shared" ref="J11:J61" si="0">H11-I11</f>
        <v>0</v>
      </c>
      <c r="K11" s="75"/>
      <c r="L11" s="75"/>
      <c r="M11" s="74"/>
      <c r="N11" s="74"/>
      <c r="O11" s="75"/>
      <c r="P11" s="75"/>
      <c r="Q11" s="75"/>
      <c r="R11" s="74"/>
      <c r="S11" s="74"/>
    </row>
    <row r="12" spans="1:19" s="3" customFormat="1" x14ac:dyDescent="0.25">
      <c r="A12" s="74"/>
      <c r="B12" s="74"/>
      <c r="C12" s="76">
        <v>0</v>
      </c>
      <c r="D12" s="76">
        <v>0</v>
      </c>
      <c r="E12" s="77">
        <v>0</v>
      </c>
      <c r="F12" s="78"/>
      <c r="G12" s="75"/>
      <c r="H12" s="77">
        <v>0</v>
      </c>
      <c r="I12" s="77">
        <v>0</v>
      </c>
      <c r="J12" s="77">
        <f t="shared" si="0"/>
        <v>0</v>
      </c>
      <c r="K12" s="75"/>
      <c r="L12" s="75"/>
      <c r="M12" s="74"/>
      <c r="N12" s="74"/>
      <c r="O12" s="75"/>
      <c r="P12" s="75"/>
      <c r="Q12" s="75"/>
      <c r="R12" s="74"/>
      <c r="S12" s="74"/>
    </row>
    <row r="13" spans="1:19" s="3" customFormat="1" x14ac:dyDescent="0.25">
      <c r="A13" s="74"/>
      <c r="B13" s="74"/>
      <c r="C13" s="76">
        <v>0</v>
      </c>
      <c r="D13" s="76">
        <v>0</v>
      </c>
      <c r="E13" s="77">
        <v>0</v>
      </c>
      <c r="F13" s="78"/>
      <c r="G13" s="75"/>
      <c r="H13" s="77">
        <v>0</v>
      </c>
      <c r="I13" s="77">
        <v>0</v>
      </c>
      <c r="J13" s="77">
        <f>H13-I13</f>
        <v>0</v>
      </c>
      <c r="K13" s="75"/>
      <c r="L13" s="75"/>
      <c r="M13" s="74"/>
      <c r="N13" s="74"/>
      <c r="O13" s="75"/>
      <c r="P13" s="75"/>
      <c r="Q13" s="75"/>
      <c r="R13" s="74"/>
      <c r="S13" s="74"/>
    </row>
    <row r="14" spans="1:19" s="3" customFormat="1" x14ac:dyDescent="0.25">
      <c r="A14" s="74"/>
      <c r="B14" s="74"/>
      <c r="C14" s="76">
        <v>0</v>
      </c>
      <c r="D14" s="76">
        <v>0</v>
      </c>
      <c r="E14" s="77">
        <v>0</v>
      </c>
      <c r="F14" s="78"/>
      <c r="G14" s="75"/>
      <c r="H14" s="77">
        <v>0</v>
      </c>
      <c r="I14" s="77">
        <v>0</v>
      </c>
      <c r="J14" s="77">
        <f>H14-I14</f>
        <v>0</v>
      </c>
      <c r="K14" s="75"/>
      <c r="L14" s="75"/>
      <c r="M14" s="74"/>
      <c r="N14" s="74"/>
      <c r="O14" s="75"/>
      <c r="P14" s="75"/>
      <c r="Q14" s="75"/>
      <c r="R14" s="74"/>
      <c r="S14" s="74"/>
    </row>
    <row r="15" spans="1:19" s="3" customFormat="1" x14ac:dyDescent="0.25">
      <c r="A15" s="74"/>
      <c r="B15" s="74"/>
      <c r="C15" s="76">
        <v>0</v>
      </c>
      <c r="D15" s="76">
        <v>0</v>
      </c>
      <c r="E15" s="77">
        <v>0</v>
      </c>
      <c r="F15" s="78"/>
      <c r="G15" s="75"/>
      <c r="H15" s="77">
        <v>0</v>
      </c>
      <c r="I15" s="77">
        <v>0</v>
      </c>
      <c r="J15" s="77">
        <f t="shared" si="0"/>
        <v>0</v>
      </c>
      <c r="K15" s="75"/>
      <c r="L15" s="75"/>
      <c r="M15" s="74"/>
      <c r="N15" s="74"/>
      <c r="O15" s="75"/>
      <c r="P15" s="75"/>
      <c r="Q15" s="75"/>
      <c r="R15" s="74"/>
      <c r="S15" s="74"/>
    </row>
    <row r="16" spans="1:19" s="3" customFormat="1" x14ac:dyDescent="0.25">
      <c r="A16" s="74"/>
      <c r="B16" s="74"/>
      <c r="C16" s="76">
        <v>0</v>
      </c>
      <c r="D16" s="76">
        <v>0</v>
      </c>
      <c r="E16" s="77">
        <v>0</v>
      </c>
      <c r="F16" s="78"/>
      <c r="G16" s="75"/>
      <c r="H16" s="77">
        <v>0</v>
      </c>
      <c r="I16" s="77">
        <v>0</v>
      </c>
      <c r="J16" s="77">
        <f t="shared" si="0"/>
        <v>0</v>
      </c>
      <c r="K16" s="75"/>
      <c r="L16" s="75"/>
      <c r="M16" s="74"/>
      <c r="N16" s="74"/>
      <c r="O16" s="75"/>
      <c r="P16" s="75"/>
      <c r="Q16" s="75"/>
      <c r="R16" s="74"/>
      <c r="S16" s="74"/>
    </row>
    <row r="17" spans="1:19" s="3" customFormat="1" x14ac:dyDescent="0.25">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25">
      <c r="A18" s="74"/>
      <c r="B18" s="74"/>
      <c r="C18" s="76">
        <v>0</v>
      </c>
      <c r="D18" s="76">
        <v>0</v>
      </c>
      <c r="E18" s="77">
        <v>0</v>
      </c>
      <c r="F18" s="78"/>
      <c r="G18" s="75"/>
      <c r="H18" s="77">
        <v>0</v>
      </c>
      <c r="I18" s="77">
        <v>0</v>
      </c>
      <c r="J18" s="77">
        <f t="shared" si="0"/>
        <v>0</v>
      </c>
      <c r="K18" s="75"/>
      <c r="L18" s="75"/>
      <c r="M18" s="74"/>
      <c r="N18" s="74"/>
      <c r="O18" s="75"/>
      <c r="P18" s="75"/>
      <c r="Q18" s="75"/>
      <c r="R18" s="74"/>
      <c r="S18" s="74"/>
    </row>
    <row r="19" spans="1:19" s="3" customFormat="1" x14ac:dyDescent="0.25">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25">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x14ac:dyDescent="0.25">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25">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0">
    <cfRule type="containsText" dxfId="3" priority="1" operator="containsText" text="No Reportable Debt">
      <formula>NOT(ISERROR(SEARCH("No Reportable Debt",A10)))</formula>
    </cfRule>
  </conditionalFormatting>
  <conditionalFormatting sqref="M10:Q110">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1" right="0.1" top="0.75" bottom="0.75" header="0.3" footer="0.3"/>
  <pageSetup scale="3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zoomScaleSheetLayoutView="85" workbookViewId="0">
      <selection activeCell="B22" sqref="B22"/>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BEEVILLE WATER SUPPLY DISTRICT</v>
      </c>
      <c r="C3" s="1"/>
      <c r="D3" s="1"/>
      <c r="E3" s="1"/>
      <c r="F3" s="1"/>
      <c r="H3" s="1"/>
      <c r="I3" s="1"/>
      <c r="J3" s="1"/>
      <c r="K3" s="1"/>
    </row>
    <row r="4" spans="1:11" x14ac:dyDescent="0.25">
      <c r="A4" s="12" t="s">
        <v>2</v>
      </c>
      <c r="B4" s="68">
        <f>IF(OR('1 - Contact Information'!B7="",'1 - Contact Information'!B7="(select)"),"",'1 - Contact Information'!B7)</f>
        <v>2024</v>
      </c>
      <c r="C4" s="1"/>
      <c r="D4" s="1"/>
      <c r="E4" s="1"/>
      <c r="F4" s="1"/>
      <c r="H4" s="1"/>
      <c r="I4" s="1"/>
      <c r="J4" s="1"/>
      <c r="K4" s="1"/>
    </row>
    <row r="5" spans="1:11" x14ac:dyDescent="0.25">
      <c r="A5" s="18"/>
      <c r="B5" s="53"/>
      <c r="C5" s="1"/>
      <c r="D5" s="1"/>
      <c r="E5" s="1"/>
      <c r="F5" s="1"/>
      <c r="H5" s="1"/>
      <c r="I5" s="1"/>
      <c r="J5" s="1"/>
      <c r="K5" s="1"/>
    </row>
    <row r="6" spans="1:11" x14ac:dyDescent="0.25">
      <c r="A6" s="18" t="s">
        <v>277</v>
      </c>
      <c r="B6" s="53"/>
      <c r="C6" s="1"/>
      <c r="D6" s="1"/>
      <c r="E6" s="1"/>
      <c r="F6" s="1"/>
      <c r="H6" s="1"/>
      <c r="I6" s="1"/>
      <c r="J6" s="1"/>
      <c r="K6" s="1"/>
    </row>
    <row r="7" spans="1:11" x14ac:dyDescent="0.25">
      <c r="A7" s="18" t="s">
        <v>294</v>
      </c>
      <c r="B7" s="53"/>
      <c r="C7" s="1"/>
      <c r="D7" s="1"/>
      <c r="E7" s="1"/>
      <c r="F7" s="1"/>
      <c r="H7" s="1"/>
      <c r="I7" s="1"/>
      <c r="J7" s="1"/>
      <c r="K7" s="1"/>
    </row>
    <row r="8" spans="1:11" x14ac:dyDescent="0.25">
      <c r="A8" s="18" t="s">
        <v>297</v>
      </c>
      <c r="B8" s="18"/>
    </row>
    <row r="9" spans="1:11" x14ac:dyDescent="0.25">
      <c r="A9" s="27" t="s">
        <v>225</v>
      </c>
      <c r="B9" s="28"/>
    </row>
    <row r="10" spans="1:11" x14ac:dyDescent="0.25">
      <c r="A10" s="51" t="s">
        <v>80</v>
      </c>
      <c r="B10" s="79">
        <v>10000000</v>
      </c>
    </row>
    <row r="11" spans="1:11" x14ac:dyDescent="0.25">
      <c r="A11" s="52" t="s">
        <v>81</v>
      </c>
      <c r="B11" s="80">
        <f>+'2 - Individual Debt Obligations'!D10</f>
        <v>6000000</v>
      </c>
    </row>
    <row r="12" spans="1:11" ht="31.5" x14ac:dyDescent="0.25">
      <c r="A12" s="52" t="s">
        <v>82</v>
      </c>
      <c r="B12" s="80">
        <f>+'2 - Individual Debt Obligations'!E10</f>
        <v>6840325</v>
      </c>
    </row>
    <row r="13" spans="1:11" x14ac:dyDescent="0.25">
      <c r="A13" s="18"/>
      <c r="B13" s="18"/>
    </row>
    <row r="14" spans="1:11" ht="31.5" x14ac:dyDescent="0.25">
      <c r="A14" s="25" t="s">
        <v>224</v>
      </c>
      <c r="B14" s="26"/>
    </row>
    <row r="15" spans="1:11" x14ac:dyDescent="0.25">
      <c r="A15" s="51" t="s">
        <v>83</v>
      </c>
      <c r="B15" s="79">
        <v>10000000</v>
      </c>
    </row>
    <row r="16" spans="1:11" ht="31.5" x14ac:dyDescent="0.25">
      <c r="A16" s="52" t="s">
        <v>84</v>
      </c>
      <c r="B16" s="80">
        <f>+'2 - Individual Debt Obligations'!D10</f>
        <v>6000000</v>
      </c>
    </row>
    <row r="17" spans="1:2" ht="31.5" x14ac:dyDescent="0.25">
      <c r="A17" s="52" t="s">
        <v>85</v>
      </c>
      <c r="B17" s="80">
        <f>+'2 - Individual Debt Obligations'!E10</f>
        <v>6840325</v>
      </c>
    </row>
    <row r="18" spans="1:2" x14ac:dyDescent="0.25">
      <c r="A18" s="18"/>
      <c r="B18" s="18"/>
    </row>
    <row r="19" spans="1:2" ht="31.5" x14ac:dyDescent="0.25">
      <c r="A19" s="25" t="s">
        <v>223</v>
      </c>
      <c r="B19" s="28"/>
    </row>
    <row r="20" spans="1:2" x14ac:dyDescent="0.25">
      <c r="A20" s="51" t="s">
        <v>290</v>
      </c>
      <c r="B20" s="81">
        <v>12908</v>
      </c>
    </row>
    <row r="21" spans="1:2" ht="47.25" x14ac:dyDescent="0.25">
      <c r="A21" s="51" t="s">
        <v>291</v>
      </c>
      <c r="B21" s="82" t="s">
        <v>315</v>
      </c>
    </row>
    <row r="22" spans="1:2" ht="31.5" customHeight="1" x14ac:dyDescent="0.25">
      <c r="A22" s="51" t="s">
        <v>86</v>
      </c>
      <c r="B22" s="79">
        <f>+B15/B20</f>
        <v>774.71335605825846</v>
      </c>
    </row>
    <row r="23" spans="1:2" ht="31.5" x14ac:dyDescent="0.25">
      <c r="A23" s="52" t="s">
        <v>87</v>
      </c>
      <c r="B23" s="80">
        <f>+B16/B20</f>
        <v>464.82801363495508</v>
      </c>
    </row>
    <row r="24" spans="1:2" ht="47.25" customHeight="1" x14ac:dyDescent="0.25">
      <c r="A24" s="52" t="s">
        <v>88</v>
      </c>
      <c r="B24" s="80">
        <f>+B17/B20</f>
        <v>529.92911372792071</v>
      </c>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C16" sqref="C16"/>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C9" s="1">
        <v>2023</v>
      </c>
      <c r="D9" s="1" t="s">
        <v>49</v>
      </c>
      <c r="E9" s="1" t="s">
        <v>50</v>
      </c>
      <c r="F9" s="1" t="s">
        <v>50</v>
      </c>
      <c r="G9" s="1" t="s">
        <v>68</v>
      </c>
    </row>
    <row r="10" spans="1:8" x14ac:dyDescent="0.25">
      <c r="C10" s="1">
        <v>2024</v>
      </c>
      <c r="D10" s="1" t="s">
        <v>51</v>
      </c>
      <c r="E10" s="1" t="s">
        <v>52</v>
      </c>
      <c r="F10" s="1" t="s">
        <v>52</v>
      </c>
      <c r="G10" s="1" t="s">
        <v>72</v>
      </c>
    </row>
    <row r="11" spans="1:8" x14ac:dyDescent="0.25">
      <c r="C11" s="1">
        <v>2025</v>
      </c>
      <c r="D11" s="1" t="s">
        <v>53</v>
      </c>
      <c r="E11" s="1" t="s">
        <v>54</v>
      </c>
      <c r="F11" s="1" t="s">
        <v>54</v>
      </c>
      <c r="G11" s="1" t="s">
        <v>74</v>
      </c>
    </row>
    <row r="12" spans="1:8" x14ac:dyDescent="0.25">
      <c r="C12" s="1">
        <v>2026</v>
      </c>
      <c r="D12" s="1" t="s">
        <v>55</v>
      </c>
      <c r="E12" s="1" t="s">
        <v>56</v>
      </c>
      <c r="F12" s="1" t="s">
        <v>56</v>
      </c>
      <c r="G12" s="1" t="s">
        <v>75</v>
      </c>
    </row>
    <row r="13" spans="1:8" x14ac:dyDescent="0.25">
      <c r="C13" s="1">
        <v>2027</v>
      </c>
      <c r="D13" s="1" t="s">
        <v>57</v>
      </c>
      <c r="E13" s="1" t="s">
        <v>58</v>
      </c>
      <c r="F13" s="1" t="s">
        <v>58</v>
      </c>
      <c r="G13" s="1" t="s">
        <v>76</v>
      </c>
    </row>
    <row r="14" spans="1:8" x14ac:dyDescent="0.25">
      <c r="C14" s="1">
        <v>2028</v>
      </c>
      <c r="D14" s="1" t="s">
        <v>59</v>
      </c>
      <c r="E14" s="1" t="s">
        <v>60</v>
      </c>
      <c r="F14" s="1" t="s">
        <v>60</v>
      </c>
    </row>
    <row r="15" spans="1:8" x14ac:dyDescent="0.25">
      <c r="C15" s="1">
        <v>2029</v>
      </c>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6" t="s">
        <v>296</v>
      </c>
      <c r="B31" s="86"/>
      <c r="C31" s="86" t="s">
        <v>295</v>
      </c>
    </row>
  </sheetData>
  <sheetProtection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view="pageBreakPreview" zoomScale="60" zoomScaleNormal="85" workbookViewId="0">
      <selection activeCell="B25" sqref="B25"/>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x14ac:dyDescent="0.25">
      <c r="A4" s="9">
        <v>1</v>
      </c>
      <c r="B4" s="83"/>
    </row>
    <row r="5" spans="1:2" x14ac:dyDescent="0.25">
      <c r="A5" s="9">
        <v>2</v>
      </c>
      <c r="B5" s="83"/>
    </row>
    <row r="6" spans="1:2" x14ac:dyDescent="0.25">
      <c r="A6" s="9">
        <v>3</v>
      </c>
      <c r="B6" s="83"/>
    </row>
    <row r="7" spans="1:2" x14ac:dyDescent="0.25">
      <c r="A7" s="9">
        <v>4</v>
      </c>
      <c r="B7" s="83"/>
    </row>
    <row r="8" spans="1:2" x14ac:dyDescent="0.25">
      <c r="A8" s="9">
        <v>5</v>
      </c>
      <c r="B8" s="83"/>
    </row>
    <row r="9" spans="1:2" x14ac:dyDescent="0.25">
      <c r="A9" s="9">
        <v>6</v>
      </c>
      <c r="B9" s="83"/>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view="pageBreakPreview" zoomScale="60" zoomScaleNormal="85" workbookViewId="0">
      <selection activeCell="B25" sqref="B25"/>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4"/>
    </row>
    <row r="7" spans="1:5" ht="31.5" x14ac:dyDescent="0.25">
      <c r="A7" s="36">
        <v>2</v>
      </c>
      <c r="B7" s="13" t="s">
        <v>99</v>
      </c>
      <c r="C7" s="13" t="s">
        <v>100</v>
      </c>
      <c r="D7" s="14" t="s">
        <v>98</v>
      </c>
      <c r="E7" s="84"/>
    </row>
    <row r="8" spans="1:5" x14ac:dyDescent="0.25">
      <c r="A8" s="36">
        <v>3</v>
      </c>
      <c r="B8" s="13" t="s">
        <v>101</v>
      </c>
      <c r="C8" s="13" t="s">
        <v>102</v>
      </c>
      <c r="D8" s="14" t="s">
        <v>98</v>
      </c>
      <c r="E8" s="84"/>
    </row>
    <row r="9" spans="1:5" ht="47.25" x14ac:dyDescent="0.25">
      <c r="A9" s="36">
        <v>4</v>
      </c>
      <c r="B9" s="13" t="s">
        <v>103</v>
      </c>
      <c r="C9" s="13" t="s">
        <v>104</v>
      </c>
      <c r="D9" s="14" t="s">
        <v>98</v>
      </c>
      <c r="E9" s="84"/>
    </row>
    <row r="10" spans="1:5" ht="31.5" x14ac:dyDescent="0.25">
      <c r="A10" s="36">
        <v>5</v>
      </c>
      <c r="B10" s="13" t="s">
        <v>105</v>
      </c>
      <c r="C10" s="13" t="s">
        <v>106</v>
      </c>
      <c r="D10" s="14" t="s">
        <v>98</v>
      </c>
      <c r="E10" s="84"/>
    </row>
    <row r="11" spans="1:5" x14ac:dyDescent="0.25">
      <c r="A11" s="36">
        <v>6</v>
      </c>
      <c r="B11" s="13" t="s">
        <v>107</v>
      </c>
      <c r="C11" s="13" t="s">
        <v>108</v>
      </c>
      <c r="D11" s="14" t="s">
        <v>98</v>
      </c>
      <c r="E11" s="84"/>
    </row>
    <row r="12" spans="1:5" ht="63" x14ac:dyDescent="0.25">
      <c r="A12" s="36">
        <v>7</v>
      </c>
      <c r="B12" s="13" t="s">
        <v>109</v>
      </c>
      <c r="C12" s="13" t="s">
        <v>110</v>
      </c>
      <c r="D12" s="14" t="s">
        <v>98</v>
      </c>
      <c r="E12" s="84"/>
    </row>
    <row r="13" spans="1:5" ht="31.5" x14ac:dyDescent="0.25">
      <c r="A13" s="36">
        <v>8</v>
      </c>
      <c r="B13" s="13" t="s">
        <v>111</v>
      </c>
      <c r="C13" s="13" t="s">
        <v>112</v>
      </c>
      <c r="D13" s="14" t="s">
        <v>98</v>
      </c>
      <c r="E13" s="84"/>
    </row>
    <row r="14" spans="1:5" x14ac:dyDescent="0.25">
      <c r="A14" s="36">
        <v>9</v>
      </c>
      <c r="B14" s="13" t="s">
        <v>113</v>
      </c>
      <c r="C14" s="13" t="s">
        <v>114</v>
      </c>
      <c r="D14" s="14" t="s">
        <v>98</v>
      </c>
      <c r="E14" s="84"/>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5"/>
    </row>
    <row r="19" spans="1:5" ht="31.5" x14ac:dyDescent="0.25">
      <c r="A19" s="36">
        <v>11</v>
      </c>
      <c r="B19" s="13" t="s">
        <v>119</v>
      </c>
      <c r="C19" s="13" t="s">
        <v>120</v>
      </c>
      <c r="D19" s="14" t="s">
        <v>118</v>
      </c>
      <c r="E19" s="85"/>
    </row>
    <row r="20" spans="1:5" x14ac:dyDescent="0.25">
      <c r="A20" s="36">
        <v>12</v>
      </c>
      <c r="B20" s="13" t="s">
        <v>121</v>
      </c>
      <c r="C20" s="13" t="s">
        <v>122</v>
      </c>
      <c r="D20" s="14" t="s">
        <v>118</v>
      </c>
      <c r="E20" s="85"/>
    </row>
    <row r="21" spans="1:5" ht="31.5" x14ac:dyDescent="0.25">
      <c r="A21" s="36">
        <v>13</v>
      </c>
      <c r="B21" s="13" t="s">
        <v>123</v>
      </c>
      <c r="C21" s="13" t="s">
        <v>124</v>
      </c>
      <c r="D21" s="14" t="s">
        <v>118</v>
      </c>
      <c r="E21" s="85"/>
    </row>
    <row r="22" spans="1:5" ht="63" x14ac:dyDescent="0.25">
      <c r="A22" s="36">
        <v>14</v>
      </c>
      <c r="B22" s="13" t="s">
        <v>125</v>
      </c>
      <c r="C22" s="13" t="s">
        <v>126</v>
      </c>
      <c r="D22" s="14" t="s">
        <v>118</v>
      </c>
      <c r="E22" s="85"/>
    </row>
    <row r="23" spans="1:5" ht="31.5" x14ac:dyDescent="0.25">
      <c r="A23" s="36">
        <v>15</v>
      </c>
      <c r="B23" s="13" t="s">
        <v>127</v>
      </c>
      <c r="C23" s="13" t="s">
        <v>128</v>
      </c>
      <c r="D23" s="14" t="s">
        <v>118</v>
      </c>
      <c r="E23" s="85"/>
    </row>
    <row r="24" spans="1:5" x14ac:dyDescent="0.25">
      <c r="A24" s="36">
        <v>16</v>
      </c>
      <c r="B24" s="13" t="s">
        <v>129</v>
      </c>
      <c r="C24" s="13" t="s">
        <v>130</v>
      </c>
      <c r="D24" s="14" t="s">
        <v>118</v>
      </c>
      <c r="E24" s="85"/>
    </row>
    <row r="25" spans="1:5" ht="31.5" x14ac:dyDescent="0.25">
      <c r="A25" s="36">
        <v>17</v>
      </c>
      <c r="B25" s="13" t="s">
        <v>131</v>
      </c>
      <c r="C25" s="13" t="s">
        <v>124</v>
      </c>
      <c r="D25" s="14" t="s">
        <v>118</v>
      </c>
      <c r="E25" s="85"/>
    </row>
    <row r="26" spans="1:5" ht="78.75" x14ac:dyDescent="0.25">
      <c r="A26" s="36">
        <v>18</v>
      </c>
      <c r="B26" s="13" t="s">
        <v>132</v>
      </c>
      <c r="C26" s="13" t="s">
        <v>133</v>
      </c>
      <c r="D26" s="14" t="s">
        <v>118</v>
      </c>
      <c r="E26" s="85"/>
    </row>
    <row r="27" spans="1:5" ht="31.5" x14ac:dyDescent="0.25">
      <c r="A27" s="36">
        <v>19</v>
      </c>
      <c r="B27" s="13" t="s">
        <v>134</v>
      </c>
      <c r="C27" s="13" t="s">
        <v>135</v>
      </c>
      <c r="D27" s="14" t="s">
        <v>118</v>
      </c>
      <c r="E27" s="85"/>
    </row>
    <row r="28" spans="1:5" x14ac:dyDescent="0.25">
      <c r="A28" s="36">
        <v>20</v>
      </c>
      <c r="B28" s="13" t="s">
        <v>136</v>
      </c>
      <c r="C28" s="13" t="s">
        <v>137</v>
      </c>
      <c r="D28" s="14" t="s">
        <v>118</v>
      </c>
      <c r="E28" s="85"/>
    </row>
    <row r="29" spans="1:5" ht="31.5" x14ac:dyDescent="0.25">
      <c r="A29" s="36">
        <v>21</v>
      </c>
      <c r="B29" s="13" t="s">
        <v>138</v>
      </c>
      <c r="C29" s="13" t="s">
        <v>124</v>
      </c>
      <c r="D29" s="14" t="s">
        <v>118</v>
      </c>
      <c r="E29" s="85"/>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pageSetup scale="3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view="pageBreakPreview" topLeftCell="A10" zoomScale="60" zoomScaleNormal="85" workbookViewId="0">
      <selection activeCell="A34" sqref="A34:E34"/>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ht="31.5" x14ac:dyDescent="0.25">
      <c r="A15" s="36" t="s">
        <v>176</v>
      </c>
      <c r="B15" s="13" t="s">
        <v>26</v>
      </c>
      <c r="C15" s="13" t="s">
        <v>181</v>
      </c>
      <c r="D15" s="13" t="s">
        <v>182</v>
      </c>
      <c r="E15" s="48" t="s">
        <v>172</v>
      </c>
    </row>
    <row r="16" spans="1:5" ht="31.5" x14ac:dyDescent="0.25">
      <c r="A16" s="36" t="s">
        <v>180</v>
      </c>
      <c r="B16" s="13" t="s">
        <v>27</v>
      </c>
      <c r="C16" s="13" t="s">
        <v>184</v>
      </c>
      <c r="D16" s="13" t="s">
        <v>185</v>
      </c>
      <c r="E16" s="50"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9"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pageSetup scale="3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'2 - Individual Debt Obligations'!Print_Area</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FINANCE DEPARTMENT</cp:lastModifiedBy>
  <cp:lastPrinted>2022-12-13T19:31:58Z</cp:lastPrinted>
  <dcterms:created xsi:type="dcterms:W3CDTF">2017-01-13T17:49:37Z</dcterms:created>
  <dcterms:modified xsi:type="dcterms:W3CDTF">2024-12-18T15:12:07Z</dcterms:modified>
</cp:coreProperties>
</file>